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okolov - retence\MŠ K.H. BOROVSKÉHO\"/>
    </mc:Choice>
  </mc:AlternateContent>
  <bookViews>
    <workbookView xWindow="0" yWindow="0" windowWidth="28800" windowHeight="12930"/>
  </bookViews>
  <sheets>
    <sheet name="ddm 1" sheetId="1" r:id="rId1"/>
    <sheet name="ddm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9" i="2"/>
  <c r="D11" i="2" s="1"/>
  <c r="G27" i="2"/>
  <c r="D27" i="2"/>
  <c r="E24" i="2" s="1"/>
  <c r="E26" i="2"/>
  <c r="E25" i="2"/>
  <c r="E23" i="2"/>
  <c r="E22" i="2"/>
  <c r="E21" i="2"/>
  <c r="E19" i="2"/>
  <c r="E18" i="2"/>
  <c r="E17" i="2"/>
  <c r="E15" i="2"/>
  <c r="D8" i="2"/>
  <c r="E16" i="2" l="1"/>
  <c r="E27" i="2" s="1"/>
  <c r="E20" i="2"/>
  <c r="F27" i="2"/>
  <c r="D8" i="1"/>
  <c r="F25" i="2" l="1"/>
  <c r="H25" i="2" s="1"/>
  <c r="F21" i="2"/>
  <c r="H21" i="2" s="1"/>
  <c r="F17" i="2"/>
  <c r="H17" i="2" s="1"/>
  <c r="F19" i="2"/>
  <c r="H19" i="2" s="1"/>
  <c r="F15" i="2"/>
  <c r="H15" i="2" s="1"/>
  <c r="F26" i="2"/>
  <c r="H26" i="2" s="1"/>
  <c r="F22" i="2"/>
  <c r="H22" i="2" s="1"/>
  <c r="F18" i="2"/>
  <c r="H18" i="2" s="1"/>
  <c r="F24" i="2"/>
  <c r="H24" i="2" s="1"/>
  <c r="F20" i="2"/>
  <c r="H20" i="2" s="1"/>
  <c r="F16" i="2"/>
  <c r="H16" i="2" s="1"/>
  <c r="F23" i="2"/>
  <c r="H23" i="2" s="1"/>
  <c r="G27" i="1"/>
  <c r="D27" i="1"/>
  <c r="E26" i="1" l="1"/>
  <c r="D9" i="1"/>
  <c r="E15" i="1"/>
  <c r="E23" i="1"/>
  <c r="E19" i="1"/>
  <c r="E22" i="1"/>
  <c r="E18" i="1"/>
  <c r="E25" i="1"/>
  <c r="E21" i="1"/>
  <c r="E17" i="1"/>
  <c r="E24" i="1"/>
  <c r="E20" i="1"/>
  <c r="E16" i="1"/>
  <c r="F19" i="1" l="1"/>
  <c r="H19" i="1" s="1"/>
  <c r="F18" i="1"/>
  <c r="H18" i="1" s="1"/>
  <c r="F22" i="1"/>
  <c r="H22" i="1" s="1"/>
  <c r="D11" i="1"/>
  <c r="F27" i="1"/>
  <c r="F26" i="1" s="1"/>
  <c r="H26" i="1" s="1"/>
  <c r="F20" i="1"/>
  <c r="H20" i="1" s="1"/>
  <c r="F23" i="1"/>
  <c r="H23" i="1" s="1"/>
  <c r="F15" i="1"/>
  <c r="H15" i="1" s="1"/>
  <c r="E27" i="1"/>
  <c r="F25" i="1" l="1"/>
  <c r="H25" i="1" s="1"/>
  <c r="F21" i="1"/>
  <c r="H21" i="1" s="1"/>
  <c r="F24" i="1"/>
  <c r="H24" i="1" s="1"/>
  <c r="F17" i="1"/>
  <c r="H17" i="1" s="1"/>
  <c r="F16" i="1"/>
  <c r="H16" i="1" s="1"/>
</calcChain>
</file>

<file path=xl/sharedStrings.xml><?xml version="1.0" encoding="utf-8"?>
<sst xmlns="http://schemas.openxmlformats.org/spreadsheetml/2006/main" count="80" uniqueCount="41">
  <si>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</si>
  <si>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</si>
  <si>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</si>
  <si>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</si>
  <si>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</si>
  <si>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</si>
  <si>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</si>
  <si>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</si>
  <si>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</si>
  <si>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</si>
  <si>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</si>
  <si>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</si>
  <si>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[mm2019]</t>
  </si>
  <si>
    <t>Úhrn srážek</t>
  </si>
  <si>
    <t>Měsíc</t>
  </si>
  <si>
    <t>Procento úhrnu srážek</t>
  </si>
  <si>
    <t>[%]</t>
  </si>
  <si>
    <t>Dostupný objem ze střechy</t>
  </si>
  <si>
    <t>Suma</t>
  </si>
  <si>
    <t>Ared =</t>
  </si>
  <si>
    <t>P=</t>
  </si>
  <si>
    <t xml:space="preserve">fs= </t>
  </si>
  <si>
    <t xml:space="preserve">Q = </t>
  </si>
  <si>
    <t>Vp =</t>
  </si>
  <si>
    <t>z =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</si>
  <si>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</si>
  <si>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množství zachycené srážkové vody za rok</t>
  </si>
  <si>
    <t>koeficient optimální velikosti</t>
  </si>
  <si>
    <t>objem nádrže dle množství využitelné srážkové vody</t>
  </si>
  <si>
    <t>redukovaná plocha střechy</t>
  </si>
  <si>
    <t>koeficient odtoku střechy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</si>
  <si>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</si>
  <si>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využitelná plocha střechy včetně přesahů 5%</t>
  </si>
  <si>
    <r>
      <t>GRAF DOSTUPNÉHO OBJEMU VODY ZA MĚSÍC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/měsíc]</t>
    </r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</si>
  <si>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/den]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</si>
  <si>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</si>
  <si>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/měsíc]</t>
    </r>
  </si>
  <si>
    <t>Počet dní v měsíci</t>
  </si>
  <si>
    <t xml:space="preserve">fs = </t>
  </si>
  <si>
    <t>P =</t>
  </si>
  <si>
    <t>využitelná plocha střechy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</si>
</sst>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7" xfId="0" applyBorder="1"/>
    <xf numFmtId="0" fontId="0" fillId="0" borderId="9" xfId="0" applyBorder="1"/>
    <xf numFmtId="2" fontId="0" fillId="0" borderId="10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12" xfId="0" applyBorder="1"/>
    <xf numFmtId="2" fontId="0" fillId="0" borderId="13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7" xfId="0" applyNumberFormat="1" applyBorder="1"/>
    <xf numFmtId="0" fontId="0" fillId="0" borderId="18" xfId="0" applyBorder="1"/>
    <xf numFmtId="0" fontId="1" fillId="0" borderId="19" xfId="0" applyFont="1" applyBorder="1"/>
    <xf numFmtId="2" fontId="1" fillId="0" borderId="20" xfId="0" applyNumberFormat="1" applyFont="1" applyBorder="1"/>
    <xf numFmtId="0" fontId="1" fillId="0" borderId="20" xfId="0" applyFont="1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2" xfId="0" applyBorder="1"/>
    <xf numFmtId="0" fontId="0" fillId="0" borderId="25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1" fillId="0" borderId="28" xfId="0" applyFont="1" applyBorder="1"/>
    <xf numFmtId="0" fontId="1" fillId="0" borderId="29" xfId="0" applyFont="1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Dostupný objem ze střechy</a:t>
            </a:r>
            <a:r>
              <a:rPr lang="cs-CZ"/>
              <a:t> (m</a:t>
            </a:r>
            <a:r>
              <a:rPr lang="cs-CZ" baseline="30000"/>
              <a:t>3</a:t>
            </a:r>
            <a:r>
              <a:rPr lang="cs-CZ"/>
              <a:t>/měsíc)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'ddm 1'!$H$13</c:f>
              <c:strCache>
                <c:ptCount val="1"/>
                <c:pt idx="0">
                  <c:v>Dostupný objem ze střechy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'ddm 1'!$C$15:$C$26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'ddm 1'!$F$15:$F$26</c:f>
              <c:numCache>
                <c:formatCode>0.00</c:formatCode>
                <c:ptCount val="12"/>
                <c:pt idx="0">
                  <c:v>19.799699999999998</c:v>
                </c:pt>
                <c:pt idx="1">
                  <c:v>6.1740999999999993</c:v>
                </c:pt>
                <c:pt idx="2">
                  <c:v>15.967499999999999</c:v>
                </c:pt>
                <c:pt idx="3">
                  <c:v>5.9611999999999998</c:v>
                </c:pt>
                <c:pt idx="4">
                  <c:v>12.5611</c:v>
                </c:pt>
                <c:pt idx="5">
                  <c:v>10.432099999999998</c:v>
                </c:pt>
                <c:pt idx="6">
                  <c:v>8.7288999999999994</c:v>
                </c:pt>
                <c:pt idx="7">
                  <c:v>14.477199999999998</c:v>
                </c:pt>
                <c:pt idx="8">
                  <c:v>17.244899999999998</c:v>
                </c:pt>
                <c:pt idx="9">
                  <c:v>10.432099999999998</c:v>
                </c:pt>
                <c:pt idx="10">
                  <c:v>8.3030999999999988</c:v>
                </c:pt>
                <c:pt idx="11">
                  <c:v>9.5805000000000007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C-441C-B707-F3AC951C676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8931328"/>
        <c:axId val="74819840"/>
      </c:barChart>
      <c:catAx>
        <c:axId val="489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819840"/>
        <c:crosses val="autoZero"/>
        <c:auto val="1"/>
        <c:lblAlgn val="ctr"/>
        <c:lblOffset val="100"/>
        <c:noMultiLvlLbl val="0"/>
      </c:catAx>
      <c:valAx>
        <c:axId val="7481984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489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Dostupný objem ze střechy</a:t>
            </a:r>
            <a:r>
              <a:rPr lang="cs-CZ" sz="1800" b="1" i="0" baseline="0">
                <a:effectLst/>
              </a:rPr>
              <a:t> (m</a:t>
            </a:r>
            <a:r>
              <a:rPr lang="cs-CZ" sz="1800" b="1" i="0" baseline="30000">
                <a:effectLst/>
              </a:rPr>
              <a:t>3</a:t>
            </a:r>
            <a:r>
              <a:rPr lang="cs-CZ" sz="1800" b="1" i="0" baseline="0">
                <a:effectLst/>
              </a:rPr>
              <a:t>/měsíc)</a:t>
            </a:r>
            <a:endParaRPr lang="cs-CZ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'ddm 2'!$H$13</c:f>
              <c:strCache>
                <c:ptCount val="1"/>
                <c:pt idx="0">
                  <c:v>Dostupný objem ze střechy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'ddm 2'!$C$15:$C$26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'ddm 2'!$F$15:$F$26</c:f>
              <c:numCache>
                <c:formatCode>0.00</c:formatCode>
                <c:ptCount val="12"/>
                <c:pt idx="0">
                  <c:v>31.931549999999998</c:v>
                </c:pt>
                <c:pt idx="1">
                  <c:v>9.9571500000000004</c:v>
                </c:pt>
                <c:pt idx="2">
                  <c:v>25.751249999999999</c:v>
                </c:pt>
                <c:pt idx="3">
                  <c:v>9.6137999999999995</c:v>
                </c:pt>
                <c:pt idx="4">
                  <c:v>20.257649999999998</c:v>
                </c:pt>
                <c:pt idx="5">
                  <c:v>16.824149999999999</c:v>
                </c:pt>
                <c:pt idx="6">
                  <c:v>14.077349999999999</c:v>
                </c:pt>
                <c:pt idx="7">
                  <c:v>23.347799999999999</c:v>
                </c:pt>
                <c:pt idx="8">
                  <c:v>27.811350000000001</c:v>
                </c:pt>
                <c:pt idx="9">
                  <c:v>16.824149999999999</c:v>
                </c:pt>
                <c:pt idx="10">
                  <c:v>13.390650000000001</c:v>
                </c:pt>
                <c:pt idx="11">
                  <c:v>15.450750000000001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BD-455A-9BB3-A4F8881CD52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8932864"/>
        <c:axId val="74821568"/>
      </c:barChart>
      <c:catAx>
        <c:axId val="4893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821568"/>
        <c:crosses val="autoZero"/>
        <c:auto val="1"/>
        <c:lblAlgn val="ctr"/>
        <c:lblOffset val="100"/>
        <c:noMultiLvlLbl val="0"/>
      </c:catAx>
      <c:valAx>
        <c:axId val="7482156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4893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29</xdr:row>
      <xdr:rowOff>28574</xdr:rowOff>
    </xdr:from>
    <xdr:to>
      <xdr:col>7</xdr:col>
      <xdr:colOff>0</xdr:colOff>
      <xdr:row>51</xdr:row>
      <xdr:rowOff>85725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29</xdr:row>
      <xdr:rowOff>28574</xdr:rowOff>
    </xdr:from>
    <xdr:to>
      <xdr:col>7</xdr:col>
      <xdr:colOff>0</xdr:colOff>
      <xdr:row>51</xdr:row>
      <xdr:rowOff>85725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5:H29"/>
  <sheetViews>
    <sheetView tabSelected="1" topLeftCell="A4" workbookViewId="0">
      <selection activeCell="J24" sqref="J24"/>
    </sheetView>
  </sheetViews>
  <sheetFormatPr defaultRowHeight="15" x14ac:dyDescent="0.25"/>
  <cols>
    <col min="4" max="4" width="11.140625" bestFit="1" customWidth="1"/>
    <col min="5" max="5" width="12.42578125" customWidth="1"/>
    <col min="6" max="6" width="21.85546875" customWidth="1"/>
    <col min="7" max="7" width="25.85546875" customWidth="1"/>
    <col min="8" max="8" width="16.28515625" customWidth="1"/>
  </cols>
  <sheetData>
    <row r="5" spans="3:8" ht="15.75" thickBot="1" x14ac:dyDescent="0.3"/>
    <row r="6" spans="3:8" ht="17.25" x14ac:dyDescent="0.25">
      <c r="C6" s="5" t="s">
        <v>39</v>
      </c>
      <c r="D6" s="7">
        <v>212.9</v>
      </c>
      <c r="E6" s="7" t="s">
        <v>35</v>
      </c>
      <c r="F6" s="21" t="s">
        <v>40</v>
      </c>
      <c r="G6" s="23"/>
    </row>
    <row r="7" spans="3:8" x14ac:dyDescent="0.25">
      <c r="C7" s="9" t="s">
        <v>38</v>
      </c>
      <c r="D7" s="11">
        <v>1</v>
      </c>
      <c r="E7" s="11"/>
      <c r="F7" s="22" t="s">
        <v>30</v>
      </c>
      <c r="G7" s="24"/>
    </row>
    <row r="8" spans="3:8" ht="17.25" x14ac:dyDescent="0.25">
      <c r="C8" s="9" t="s">
        <v>19</v>
      </c>
      <c r="D8" s="11">
        <f>D6*D7</f>
        <v>212.9</v>
      </c>
      <c r="E8" s="11" t="s">
        <v>35</v>
      </c>
      <c r="F8" s="22" t="s">
        <v>29</v>
      </c>
      <c r="G8" s="24"/>
    </row>
    <row r="9" spans="3:8" ht="17.25" x14ac:dyDescent="0.25">
      <c r="C9" s="9" t="s">
        <v>22</v>
      </c>
      <c r="D9" s="11">
        <f>D27*D6*D7/1000</f>
        <v>139.66239999999999</v>
      </c>
      <c r="E9" s="11" t="s">
        <v>25</v>
      </c>
      <c r="F9" s="22" t="s">
        <v>26</v>
      </c>
      <c r="G9" s="24"/>
    </row>
    <row r="10" spans="3:8" ht="15.75" thickBot="1" x14ac:dyDescent="0.3">
      <c r="C10" s="20" t="s">
        <v>24</v>
      </c>
      <c r="D10" s="16">
        <v>20</v>
      </c>
      <c r="E10" s="16"/>
      <c r="F10" s="28" t="s">
        <v>27</v>
      </c>
      <c r="G10" s="29"/>
    </row>
    <row r="11" spans="3:8" ht="18" thickBot="1" x14ac:dyDescent="0.3">
      <c r="C11" s="17" t="s">
        <v>23</v>
      </c>
      <c r="D11" s="18">
        <f>D10*D9/365</f>
        <v>7.6527342465753412</v>
      </c>
      <c r="E11" s="19" t="s">
        <v>31</v>
      </c>
      <c r="F11" s="30" t="s">
        <v>28</v>
      </c>
      <c r="G11" s="31"/>
    </row>
    <row r="12" spans="3:8" ht="15.75" thickBot="1" x14ac:dyDescent="0.3"/>
    <row r="13" spans="3:8" ht="30" x14ac:dyDescent="0.25">
      <c r="C13" s="26" t="s">
        <v>14</v>
      </c>
      <c r="D13" s="26" t="s">
        <v>13</v>
      </c>
      <c r="E13" s="26" t="s">
        <v>15</v>
      </c>
      <c r="F13" s="26" t="s">
        <v>17</v>
      </c>
      <c r="G13" s="26" t="s">
        <v>37</v>
      </c>
      <c r="H13" s="26" t="s">
        <v>17</v>
      </c>
    </row>
    <row r="14" spans="3:8" ht="18" thickBot="1" x14ac:dyDescent="0.3">
      <c r="C14" s="27"/>
      <c r="D14" s="27" t="s">
        <v>12</v>
      </c>
      <c r="E14" s="27" t="s">
        <v>16</v>
      </c>
      <c r="F14" s="27" t="s">
        <v>36</v>
      </c>
      <c r="G14" s="27"/>
      <c r="H14" s="27" t="s">
        <v>34</v>
      </c>
    </row>
    <row r="15" spans="3:8" x14ac:dyDescent="0.25">
      <c r="C15" s="1" t="s">
        <v>0</v>
      </c>
      <c r="D15" s="36">
        <v>93</v>
      </c>
      <c r="E15" s="6">
        <f t="shared" ref="E15:E26" si="0">D15/$D$27*100</f>
        <v>14.176829268292682</v>
      </c>
      <c r="F15" s="6">
        <f>$F$27/100*E15</f>
        <v>19.799699999999998</v>
      </c>
      <c r="G15" s="32">
        <v>31</v>
      </c>
      <c r="H15" s="8">
        <f>F15/G15</f>
        <v>0.63869999999999993</v>
      </c>
    </row>
    <row r="16" spans="3:8" x14ac:dyDescent="0.25">
      <c r="C16" s="2" t="s">
        <v>1</v>
      </c>
      <c r="D16" s="37">
        <v>29</v>
      </c>
      <c r="E16" s="10">
        <f t="shared" si="0"/>
        <v>4.4207317073170733</v>
      </c>
      <c r="F16" s="10">
        <f t="shared" ref="F16:F26" si="1">$F$27/100*E16</f>
        <v>6.1740999999999993</v>
      </c>
      <c r="G16" s="33">
        <v>28</v>
      </c>
      <c r="H16" s="12">
        <f>F16/G16</f>
        <v>0.22050357142857141</v>
      </c>
    </row>
    <row r="17" spans="3:8" x14ac:dyDescent="0.25">
      <c r="C17" s="2" t="s">
        <v>2</v>
      </c>
      <c r="D17" s="37">
        <v>75</v>
      </c>
      <c r="E17" s="10">
        <f t="shared" si="0"/>
        <v>11.432926829268293</v>
      </c>
      <c r="F17" s="10">
        <f t="shared" si="1"/>
        <v>15.967499999999999</v>
      </c>
      <c r="G17" s="33">
        <v>31</v>
      </c>
      <c r="H17" s="12">
        <f>F17/G17</f>
        <v>0.51508064516129026</v>
      </c>
    </row>
    <row r="18" spans="3:8" x14ac:dyDescent="0.25">
      <c r="C18" s="2" t="s">
        <v>3</v>
      </c>
      <c r="D18" s="37">
        <v>28</v>
      </c>
      <c r="E18" s="10">
        <f t="shared" si="0"/>
        <v>4.2682926829268295</v>
      </c>
      <c r="F18" s="10">
        <f t="shared" si="1"/>
        <v>5.9611999999999998</v>
      </c>
      <c r="G18" s="33">
        <v>30</v>
      </c>
      <c r="H18" s="12">
        <f t="shared" ref="H18:H26" si="2">F18/G18</f>
        <v>0.19870666666666667</v>
      </c>
    </row>
    <row r="19" spans="3:8" x14ac:dyDescent="0.25">
      <c r="C19" s="2" t="s">
        <v>4</v>
      </c>
      <c r="D19" s="37">
        <v>59</v>
      </c>
      <c r="E19" s="10">
        <f t="shared" si="0"/>
        <v>8.9939024390243905</v>
      </c>
      <c r="F19" s="10">
        <f t="shared" si="1"/>
        <v>12.5611</v>
      </c>
      <c r="G19" s="33">
        <v>31</v>
      </c>
      <c r="H19" s="12">
        <f t="shared" si="2"/>
        <v>0.40519677419354838</v>
      </c>
    </row>
    <row r="20" spans="3:8" x14ac:dyDescent="0.25">
      <c r="C20" s="2" t="s">
        <v>5</v>
      </c>
      <c r="D20" s="37">
        <v>49</v>
      </c>
      <c r="E20" s="10">
        <f t="shared" si="0"/>
        <v>7.4695121951219505</v>
      </c>
      <c r="F20" s="10">
        <f t="shared" si="1"/>
        <v>10.432099999999998</v>
      </c>
      <c r="G20" s="33">
        <v>30</v>
      </c>
      <c r="H20" s="12">
        <f t="shared" si="2"/>
        <v>0.34773666666666664</v>
      </c>
    </row>
    <row r="21" spans="3:8" x14ac:dyDescent="0.25">
      <c r="C21" s="2" t="s">
        <v>6</v>
      </c>
      <c r="D21" s="37">
        <v>41</v>
      </c>
      <c r="E21" s="10">
        <f t="shared" si="0"/>
        <v>6.25</v>
      </c>
      <c r="F21" s="10">
        <f t="shared" si="1"/>
        <v>8.7288999999999994</v>
      </c>
      <c r="G21" s="33">
        <v>31</v>
      </c>
      <c r="H21" s="12">
        <f t="shared" si="2"/>
        <v>0.28157741935483871</v>
      </c>
    </row>
    <row r="22" spans="3:8" x14ac:dyDescent="0.25">
      <c r="C22" s="2" t="s">
        <v>7</v>
      </c>
      <c r="D22" s="37">
        <v>68</v>
      </c>
      <c r="E22" s="10">
        <f t="shared" si="0"/>
        <v>10.365853658536585</v>
      </c>
      <c r="F22" s="10">
        <f t="shared" si="1"/>
        <v>14.477199999999998</v>
      </c>
      <c r="G22" s="33">
        <v>31</v>
      </c>
      <c r="H22" s="12">
        <f t="shared" si="2"/>
        <v>0.46700645161290316</v>
      </c>
    </row>
    <row r="23" spans="3:8" x14ac:dyDescent="0.25">
      <c r="C23" s="2" t="s">
        <v>8</v>
      </c>
      <c r="D23" s="37">
        <v>81</v>
      </c>
      <c r="E23" s="10">
        <f t="shared" si="0"/>
        <v>12.347560975609756</v>
      </c>
      <c r="F23" s="10">
        <f t="shared" si="1"/>
        <v>17.244899999999998</v>
      </c>
      <c r="G23" s="33">
        <v>30</v>
      </c>
      <c r="H23" s="12">
        <f t="shared" si="2"/>
        <v>0.57482999999999995</v>
      </c>
    </row>
    <row r="24" spans="3:8" x14ac:dyDescent="0.25">
      <c r="C24" s="2" t="s">
        <v>9</v>
      </c>
      <c r="D24" s="37">
        <v>49</v>
      </c>
      <c r="E24" s="10">
        <f t="shared" si="0"/>
        <v>7.4695121951219505</v>
      </c>
      <c r="F24" s="10">
        <f t="shared" si="1"/>
        <v>10.432099999999998</v>
      </c>
      <c r="G24" s="33">
        <v>31</v>
      </c>
      <c r="H24" s="12">
        <f t="shared" si="2"/>
        <v>0.33651935483870965</v>
      </c>
    </row>
    <row r="25" spans="3:8" x14ac:dyDescent="0.25">
      <c r="C25" s="2" t="s">
        <v>10</v>
      </c>
      <c r="D25" s="37">
        <v>39</v>
      </c>
      <c r="E25" s="10">
        <f t="shared" si="0"/>
        <v>5.9451219512195124</v>
      </c>
      <c r="F25" s="10">
        <f t="shared" si="1"/>
        <v>8.3030999999999988</v>
      </c>
      <c r="G25" s="33">
        <v>30</v>
      </c>
      <c r="H25" s="12">
        <f t="shared" si="2"/>
        <v>0.27676999999999996</v>
      </c>
    </row>
    <row r="26" spans="3:8" ht="15.75" thickBot="1" x14ac:dyDescent="0.3">
      <c r="C26" s="2" t="s">
        <v>11</v>
      </c>
      <c r="D26" s="38">
        <v>45</v>
      </c>
      <c r="E26" s="13">
        <f t="shared" si="0"/>
        <v>6.8597560975609762</v>
      </c>
      <c r="F26" s="13">
        <f t="shared" si="1"/>
        <v>9.5805000000000007</v>
      </c>
      <c r="G26" s="34">
        <v>31</v>
      </c>
      <c r="H26" s="14">
        <f t="shared" si="2"/>
        <v>0.30904838709677424</v>
      </c>
    </row>
    <row r="27" spans="3:8" ht="15.75" thickBot="1" x14ac:dyDescent="0.3">
      <c r="C27" s="3" t="s">
        <v>18</v>
      </c>
      <c r="D27" s="39">
        <f>SUM(D15:D26)</f>
        <v>656</v>
      </c>
      <c r="E27" s="4">
        <f>SUM(E15:E26)</f>
        <v>99.999999999999986</v>
      </c>
      <c r="F27" s="15">
        <f>D9</f>
        <v>139.66239999999999</v>
      </c>
      <c r="G27" s="35">
        <f>SUM(G15:G26)</f>
        <v>365</v>
      </c>
    </row>
    <row r="29" spans="3:8" ht="17.25" x14ac:dyDescent="0.25">
      <c r="C29" s="25" t="s">
        <v>33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5:H29"/>
  <sheetViews>
    <sheetView workbookViewId="0">
      <selection activeCell="C29" sqref="C29:G51"/>
    </sheetView>
  </sheetViews>
  <sheetFormatPr defaultRowHeight="15" x14ac:dyDescent="0.25"/>
  <cols>
    <col min="4" max="4" width="11.140625" bestFit="1" customWidth="1"/>
    <col min="5" max="5" width="12.28515625" bestFit="1" customWidth="1"/>
    <col min="6" max="6" width="22.42578125" customWidth="1"/>
    <col min="7" max="7" width="25.42578125" customWidth="1"/>
    <col min="8" max="8" width="18.28515625" bestFit="1" customWidth="1"/>
  </cols>
  <sheetData>
    <row r="5" spans="3:8" ht="15.75" thickBot="1" x14ac:dyDescent="0.3"/>
    <row r="6" spans="3:8" ht="17.25" x14ac:dyDescent="0.25">
      <c r="C6" s="5" t="s">
        <v>20</v>
      </c>
      <c r="D6" s="7">
        <f>(327)*1.05</f>
        <v>343.35</v>
      </c>
      <c r="E6" s="7" t="s">
        <v>35</v>
      </c>
      <c r="F6" s="21" t="s">
        <v>32</v>
      </c>
      <c r="G6" s="23"/>
    </row>
    <row r="7" spans="3:8" x14ac:dyDescent="0.25">
      <c r="C7" s="9" t="s">
        <v>21</v>
      </c>
      <c r="D7" s="11">
        <v>1</v>
      </c>
      <c r="E7" s="11"/>
      <c r="F7" s="22" t="s">
        <v>30</v>
      </c>
      <c r="G7" s="24"/>
    </row>
    <row r="8" spans="3:8" ht="17.25" x14ac:dyDescent="0.25">
      <c r="C8" s="9" t="s">
        <v>19</v>
      </c>
      <c r="D8" s="11">
        <f>D6*D7</f>
        <v>343.35</v>
      </c>
      <c r="E8" s="11" t="s">
        <v>35</v>
      </c>
      <c r="F8" s="22" t="s">
        <v>29</v>
      </c>
      <c r="G8" s="24"/>
    </row>
    <row r="9" spans="3:8" ht="17.25" x14ac:dyDescent="0.25">
      <c r="C9" s="9" t="s">
        <v>22</v>
      </c>
      <c r="D9" s="11">
        <f>D27*D6*D7/1000</f>
        <v>225.23760000000001</v>
      </c>
      <c r="E9" s="11" t="s">
        <v>25</v>
      </c>
      <c r="F9" s="22" t="s">
        <v>26</v>
      </c>
      <c r="G9" s="24"/>
    </row>
    <row r="10" spans="3:8" ht="15.75" thickBot="1" x14ac:dyDescent="0.3">
      <c r="C10" s="20" t="s">
        <v>24</v>
      </c>
      <c r="D10" s="16">
        <v>25</v>
      </c>
      <c r="E10" s="16"/>
      <c r="F10" s="28" t="s">
        <v>27</v>
      </c>
      <c r="G10" s="29"/>
    </row>
    <row r="11" spans="3:8" ht="18" thickBot="1" x14ac:dyDescent="0.3">
      <c r="C11" s="17" t="s">
        <v>23</v>
      </c>
      <c r="D11" s="18">
        <f>D10*D9/365</f>
        <v>15.427232876712329</v>
      </c>
      <c r="E11" s="19" t="s">
        <v>31</v>
      </c>
      <c r="F11" s="30" t="s">
        <v>28</v>
      </c>
      <c r="G11" s="31"/>
    </row>
    <row r="12" spans="3:8" ht="15.75" thickBot="1" x14ac:dyDescent="0.3"/>
    <row r="13" spans="3:8" ht="30" x14ac:dyDescent="0.25">
      <c r="C13" s="26" t="s">
        <v>14</v>
      </c>
      <c r="D13" s="26" t="s">
        <v>13</v>
      </c>
      <c r="E13" s="26" t="s">
        <v>15</v>
      </c>
      <c r="F13" s="26" t="s">
        <v>17</v>
      </c>
      <c r="G13" s="26" t="s">
        <v>37</v>
      </c>
      <c r="H13" s="26" t="s">
        <v>17</v>
      </c>
    </row>
    <row r="14" spans="3:8" ht="18" thickBot="1" x14ac:dyDescent="0.3">
      <c r="C14" s="27"/>
      <c r="D14" s="27" t="s">
        <v>12</v>
      </c>
      <c r="E14" s="27" t="s">
        <v>16</v>
      </c>
      <c r="F14" s="27" t="s">
        <v>36</v>
      </c>
      <c r="G14" s="27"/>
      <c r="H14" s="27" t="s">
        <v>34</v>
      </c>
    </row>
    <row r="15" spans="3:8" x14ac:dyDescent="0.25">
      <c r="C15" s="1" t="s">
        <v>0</v>
      </c>
      <c r="D15" s="36">
        <v>93</v>
      </c>
      <c r="E15" s="6">
        <f t="shared" ref="E15:E26" si="0">D15/$D$27*100</f>
        <v>14.176829268292682</v>
      </c>
      <c r="F15" s="6">
        <f>$F$27/100*E15</f>
        <v>31.931549999999998</v>
      </c>
      <c r="G15" s="32">
        <v>31</v>
      </c>
      <c r="H15" s="8">
        <f>F15/G15</f>
        <v>1.0300499999999999</v>
      </c>
    </row>
    <row r="16" spans="3:8" x14ac:dyDescent="0.25">
      <c r="C16" s="2" t="s">
        <v>1</v>
      </c>
      <c r="D16" s="37">
        <v>29</v>
      </c>
      <c r="E16" s="10">
        <f t="shared" si="0"/>
        <v>4.4207317073170733</v>
      </c>
      <c r="F16" s="10">
        <f t="shared" ref="F16:F26" si="1">$F$27/100*E16</f>
        <v>9.9571500000000004</v>
      </c>
      <c r="G16" s="33">
        <v>28</v>
      </c>
      <c r="H16" s="12">
        <f>F16/G16</f>
        <v>0.3556125</v>
      </c>
    </row>
    <row r="17" spans="3:8" x14ac:dyDescent="0.25">
      <c r="C17" s="2" t="s">
        <v>2</v>
      </c>
      <c r="D17" s="37">
        <v>75</v>
      </c>
      <c r="E17" s="10">
        <f t="shared" si="0"/>
        <v>11.432926829268293</v>
      </c>
      <c r="F17" s="10">
        <f t="shared" si="1"/>
        <v>25.751249999999999</v>
      </c>
      <c r="G17" s="33">
        <v>31</v>
      </c>
      <c r="H17" s="12">
        <f>F17/G17</f>
        <v>0.83068548387096774</v>
      </c>
    </row>
    <row r="18" spans="3:8" x14ac:dyDescent="0.25">
      <c r="C18" s="2" t="s">
        <v>3</v>
      </c>
      <c r="D18" s="37">
        <v>28</v>
      </c>
      <c r="E18" s="10">
        <f t="shared" si="0"/>
        <v>4.2682926829268295</v>
      </c>
      <c r="F18" s="10">
        <f t="shared" si="1"/>
        <v>9.6137999999999995</v>
      </c>
      <c r="G18" s="33">
        <v>30</v>
      </c>
      <c r="H18" s="12">
        <f t="shared" ref="H18:H26" si="2">F18/G18</f>
        <v>0.32045999999999997</v>
      </c>
    </row>
    <row r="19" spans="3:8" x14ac:dyDescent="0.25">
      <c r="C19" s="2" t="s">
        <v>4</v>
      </c>
      <c r="D19" s="37">
        <v>59</v>
      </c>
      <c r="E19" s="10">
        <f t="shared" si="0"/>
        <v>8.9939024390243905</v>
      </c>
      <c r="F19" s="10">
        <f t="shared" si="1"/>
        <v>20.257649999999998</v>
      </c>
      <c r="G19" s="33">
        <v>31</v>
      </c>
      <c r="H19" s="12">
        <f t="shared" si="2"/>
        <v>0.65347258064516123</v>
      </c>
    </row>
    <row r="20" spans="3:8" x14ac:dyDescent="0.25">
      <c r="C20" s="2" t="s">
        <v>5</v>
      </c>
      <c r="D20" s="37">
        <v>49</v>
      </c>
      <c r="E20" s="10">
        <f t="shared" si="0"/>
        <v>7.4695121951219505</v>
      </c>
      <c r="F20" s="10">
        <f t="shared" si="1"/>
        <v>16.824149999999999</v>
      </c>
      <c r="G20" s="33">
        <v>30</v>
      </c>
      <c r="H20" s="12">
        <f t="shared" si="2"/>
        <v>0.560805</v>
      </c>
    </row>
    <row r="21" spans="3:8" x14ac:dyDescent="0.25">
      <c r="C21" s="2" t="s">
        <v>6</v>
      </c>
      <c r="D21" s="37">
        <v>41</v>
      </c>
      <c r="E21" s="10">
        <f t="shared" si="0"/>
        <v>6.25</v>
      </c>
      <c r="F21" s="10">
        <f t="shared" si="1"/>
        <v>14.077349999999999</v>
      </c>
      <c r="G21" s="33">
        <v>31</v>
      </c>
      <c r="H21" s="12">
        <f t="shared" si="2"/>
        <v>0.45410806451612901</v>
      </c>
    </row>
    <row r="22" spans="3:8" x14ac:dyDescent="0.25">
      <c r="C22" s="2" t="s">
        <v>7</v>
      </c>
      <c r="D22" s="37">
        <v>68</v>
      </c>
      <c r="E22" s="10">
        <f t="shared" si="0"/>
        <v>10.365853658536585</v>
      </c>
      <c r="F22" s="10">
        <f t="shared" si="1"/>
        <v>23.347799999999999</v>
      </c>
      <c r="G22" s="33">
        <v>31</v>
      </c>
      <c r="H22" s="12">
        <f t="shared" si="2"/>
        <v>0.75315483870967737</v>
      </c>
    </row>
    <row r="23" spans="3:8" x14ac:dyDescent="0.25">
      <c r="C23" s="2" t="s">
        <v>8</v>
      </c>
      <c r="D23" s="37">
        <v>81</v>
      </c>
      <c r="E23" s="10">
        <f t="shared" si="0"/>
        <v>12.347560975609756</v>
      </c>
      <c r="F23" s="10">
        <f t="shared" si="1"/>
        <v>27.811350000000001</v>
      </c>
      <c r="G23" s="33">
        <v>30</v>
      </c>
      <c r="H23" s="12">
        <f t="shared" si="2"/>
        <v>0.92704500000000001</v>
      </c>
    </row>
    <row r="24" spans="3:8" x14ac:dyDescent="0.25">
      <c r="C24" s="2" t="s">
        <v>9</v>
      </c>
      <c r="D24" s="37">
        <v>49</v>
      </c>
      <c r="E24" s="10">
        <f t="shared" si="0"/>
        <v>7.4695121951219505</v>
      </c>
      <c r="F24" s="10">
        <f t="shared" si="1"/>
        <v>16.824149999999999</v>
      </c>
      <c r="G24" s="33">
        <v>31</v>
      </c>
      <c r="H24" s="12">
        <f t="shared" si="2"/>
        <v>0.54271451612903221</v>
      </c>
    </row>
    <row r="25" spans="3:8" x14ac:dyDescent="0.25">
      <c r="C25" s="2" t="s">
        <v>10</v>
      </c>
      <c r="D25" s="37">
        <v>39</v>
      </c>
      <c r="E25" s="10">
        <f t="shared" si="0"/>
        <v>5.9451219512195124</v>
      </c>
      <c r="F25" s="10">
        <f t="shared" si="1"/>
        <v>13.390650000000001</v>
      </c>
      <c r="G25" s="33">
        <v>30</v>
      </c>
      <c r="H25" s="12">
        <f t="shared" si="2"/>
        <v>0.446355</v>
      </c>
    </row>
    <row r="26" spans="3:8" ht="15.75" thickBot="1" x14ac:dyDescent="0.3">
      <c r="C26" s="2" t="s">
        <v>11</v>
      </c>
      <c r="D26" s="38">
        <v>45</v>
      </c>
      <c r="E26" s="13">
        <f t="shared" si="0"/>
        <v>6.8597560975609762</v>
      </c>
      <c r="F26" s="13">
        <f t="shared" si="1"/>
        <v>15.450750000000001</v>
      </c>
      <c r="G26" s="34">
        <v>31</v>
      </c>
      <c r="H26" s="14">
        <f t="shared" si="2"/>
        <v>0.49841129032258069</v>
      </c>
    </row>
    <row r="27" spans="3:8" ht="15.75" thickBot="1" x14ac:dyDescent="0.3">
      <c r="C27" s="3" t="s">
        <v>18</v>
      </c>
      <c r="D27" s="39">
        <f>SUM(D15:D26)</f>
        <v>656</v>
      </c>
      <c r="E27" s="4">
        <f>SUM(E15:E26)</f>
        <v>99.999999999999986</v>
      </c>
      <c r="F27" s="15">
        <f>D9</f>
        <v>225.23760000000001</v>
      </c>
      <c r="G27" s="35">
        <f>SUM(G15:G26)</f>
        <v>365</v>
      </c>
    </row>
    <row r="29" spans="3:8" ht="17.25" x14ac:dyDescent="0.25">
      <c r="C29" s="25" t="s">
        <v>33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ddm 1</vt:lpstr>
      <vt:lpstr>ddm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SNooPY</cp:lastModifiedBy>
  <cp:lastPrinted>2020-08-19T09:17:01Z</cp:lastPrinted>
  <dcterms:created xsi:type="dcterms:W3CDTF">2020-08-19T08:46:27Z</dcterms:created>
  <dcterms:modified xsi:type="dcterms:W3CDTF">2021-01-09T15:35:26Z</dcterms:modified>
</cp:coreProperties>
</file>